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720" activeTab="2"/>
  </bookViews>
  <sheets>
    <sheet name="DATOS" sheetId="1" r:id="rId1"/>
    <sheet name="ESTADOS FINANCIEROS" sheetId="2" r:id="rId2"/>
    <sheet name="PARTIDA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<sst xmlns="http://schemas.openxmlformats.org/spreadsheetml/2006/main" count="184" uniqueCount="130">
  <si>
    <t>ACTIVO NO CORRIENTE</t>
  </si>
  <si>
    <t>Mobiliario y Equipo</t>
  </si>
  <si>
    <t>Maquinaria y Equipo</t>
  </si>
  <si>
    <t>Inversiones en  Asociadas</t>
  </si>
  <si>
    <t>ACTIVO CORRIENTE</t>
  </si>
  <si>
    <t>Inventarios</t>
  </si>
  <si>
    <t>Caja y Bancos</t>
  </si>
  <si>
    <t>PATRIMONIO</t>
  </si>
  <si>
    <t>Capital Autorizado</t>
  </si>
  <si>
    <t>Capital Pagado</t>
  </si>
  <si>
    <t>Utilidades Retenidas</t>
  </si>
  <si>
    <t>Utilidad del Ejercicio</t>
  </si>
  <si>
    <t>PASIVO NO CORRIENTE</t>
  </si>
  <si>
    <t>Anticipo de Clientes</t>
  </si>
  <si>
    <t>PASIVO CORRIENTE</t>
  </si>
  <si>
    <t>Cuentas por Pagar</t>
  </si>
  <si>
    <t>Acreedores Varios</t>
  </si>
  <si>
    <t>Impuestos por pagar</t>
  </si>
  <si>
    <t>Participaciones no controladas</t>
  </si>
  <si>
    <t>Prestaciones Laborales</t>
  </si>
  <si>
    <t>Documentos Descontados</t>
  </si>
  <si>
    <t>Proveedores</t>
  </si>
  <si>
    <t>Descuento sobre Acciones</t>
  </si>
  <si>
    <t>Prima Sobre Acciones</t>
  </si>
  <si>
    <t>Utilidades sobre Empresas Asociadas</t>
  </si>
  <si>
    <t>UTILIDAD NETA DEL EJERCICIO</t>
  </si>
  <si>
    <t>Reserva Legal</t>
  </si>
  <si>
    <t>Impuesto Sobre la Renta</t>
  </si>
  <si>
    <t>Total Gastos Financieros</t>
  </si>
  <si>
    <t>Gastos no Deducibles</t>
  </si>
  <si>
    <t xml:space="preserve">Intereses Bancarios </t>
  </si>
  <si>
    <t>Total ingresos Financieros</t>
  </si>
  <si>
    <t>Utilidad Cambiaria</t>
  </si>
  <si>
    <t>Impuestos y Contribuciones</t>
  </si>
  <si>
    <t>Alquileres</t>
  </si>
  <si>
    <t>Telefonos</t>
  </si>
  <si>
    <t>Papeleria y Utiles</t>
  </si>
  <si>
    <t>Energia Electrica</t>
  </si>
  <si>
    <t>Depreciaciones</t>
  </si>
  <si>
    <t>Sueldos y Salarios</t>
  </si>
  <si>
    <t>Publicidad</t>
  </si>
  <si>
    <t>Comisiones</t>
  </si>
  <si>
    <t>Prelaciones Laborales de Venta</t>
  </si>
  <si>
    <t xml:space="preserve">Costos Diversos </t>
  </si>
  <si>
    <t>Exportaciones</t>
  </si>
  <si>
    <t>Estimación Ctas. Incobrables</t>
  </si>
  <si>
    <t>Vehículos</t>
  </si>
  <si>
    <t>Acciones en Tesorería</t>
  </si>
  <si>
    <t>Indemnizaciones</t>
  </si>
  <si>
    <t>Préstamos Bancarios</t>
  </si>
  <si>
    <t>Depreciaciones Vehiculos</t>
  </si>
  <si>
    <t>Provisiones por Contigencias Judiciales</t>
  </si>
  <si>
    <t>Prestaciones Administración</t>
  </si>
  <si>
    <t>Energía Eléctrica Sala de Ventas</t>
  </si>
  <si>
    <t>Combustibles Vehiculos</t>
  </si>
  <si>
    <t>Alquiler Sala de Ventas</t>
  </si>
  <si>
    <t>Pérdida de Ejercicios Anteriores</t>
  </si>
  <si>
    <t>Cuentas por cobrar</t>
  </si>
  <si>
    <t xml:space="preserve">                                    Determínelo</t>
  </si>
  <si>
    <t>Activo Corriente</t>
  </si>
  <si>
    <t>1.015,000</t>
  </si>
  <si>
    <t>Equipo de Cómputo</t>
  </si>
  <si>
    <t>Depreciación Acumulada</t>
  </si>
  <si>
    <t>Determinar</t>
  </si>
  <si>
    <t>CUENTAS DEL ESTADO DE RESULTADOS</t>
  </si>
  <si>
    <t>Marcas y Patentes</t>
  </si>
  <si>
    <t>Activos Biologicos Menos Depre.</t>
  </si>
  <si>
    <t>Impuesto sobre la Renta</t>
  </si>
  <si>
    <t xml:space="preserve">PARTIDAS DE RESTRUCTURACION </t>
  </si>
  <si>
    <t>Partida No. 1</t>
  </si>
  <si>
    <t xml:space="preserve">     Depre. Acumuladas </t>
  </si>
  <si>
    <t>r/ de la quinta parte de depreciaciones pendientes de</t>
  </si>
  <si>
    <t>operarse de acuerdo a PYMES.</t>
  </si>
  <si>
    <t>Efecto Pymes</t>
  </si>
  <si>
    <t>Partida No. 2</t>
  </si>
  <si>
    <t>R/ de la compensacipon del proveedor Traslados S,.A.</t>
  </si>
  <si>
    <t>Partida No. 3</t>
  </si>
  <si>
    <t xml:space="preserve">    Otros Ingresos.</t>
  </si>
  <si>
    <t>R/ de la recuperacion de las cuentas incobrables trasladas</t>
  </si>
  <si>
    <t>a la provision oportunamente.</t>
  </si>
  <si>
    <t>Partida No. 4</t>
  </si>
  <si>
    <t>N/A  Solo informacion Contable</t>
  </si>
  <si>
    <t>Partida No. 5</t>
  </si>
  <si>
    <t>Partida No. 6</t>
  </si>
  <si>
    <t>Gastos Diversos</t>
  </si>
  <si>
    <t xml:space="preserve">    Caja y Bancos</t>
  </si>
  <si>
    <t>R/ de la perdida en moneda por billetes falsos</t>
  </si>
  <si>
    <t>Partida No. 7</t>
  </si>
  <si>
    <t>Perdida del ejercicio</t>
  </si>
  <si>
    <t xml:space="preserve">    Utilidades retenidas</t>
  </si>
  <si>
    <t>R/ de la reclasificacion de la compensacion de perdidas</t>
  </si>
  <si>
    <t>contra el saldo de utilidades retenidas</t>
  </si>
  <si>
    <t>Partida No. 8</t>
  </si>
  <si>
    <t>Cuentas por Cobrar</t>
  </si>
  <si>
    <t>Descuentos S/ Acciones</t>
  </si>
  <si>
    <t xml:space="preserve">    Prima Sobre Acciones</t>
  </si>
  <si>
    <t xml:space="preserve">    Acciones en Tesoreria</t>
  </si>
  <si>
    <t>TOTALES</t>
  </si>
  <si>
    <t>R/ de la venta del saldo de Tesoreria vendiendo al contado</t>
  </si>
  <si>
    <t>el 60% con descuento del 2% y el resto al credito con</t>
  </si>
  <si>
    <t>prima del 3%</t>
  </si>
  <si>
    <t>Partida No. 9</t>
  </si>
  <si>
    <t>Partida No. 10</t>
  </si>
  <si>
    <t>Unicamente tienen que anular la Factura si es dentro del mes</t>
  </si>
  <si>
    <t>TOTAL ACTIVO</t>
  </si>
  <si>
    <t>TOTAL PASIVO</t>
  </si>
  <si>
    <t>TOTAL PATRIMONIO Y PASIVO</t>
  </si>
  <si>
    <t>VENTAS</t>
  </si>
  <si>
    <t>COSTO DE VENTAS</t>
  </si>
  <si>
    <t>GANANCIA MARGINAL</t>
  </si>
  <si>
    <t>GASTOS DE OPERACIÓN</t>
  </si>
  <si>
    <t>GASTOS DE VENTAS</t>
  </si>
  <si>
    <t>GASTOS DE ADMINITRACIÓN</t>
  </si>
  <si>
    <t>OTROS GASTOS /INGRESOS</t>
  </si>
  <si>
    <t>GANANCIA EN OPERACIÓN</t>
  </si>
  <si>
    <t>GANANCIA ANTES DE ISR</t>
  </si>
  <si>
    <t>ISR</t>
  </si>
  <si>
    <t>RESERVA LEGAL</t>
  </si>
  <si>
    <t>Ganancia del Ejercicio</t>
  </si>
  <si>
    <t>ISR por pagar</t>
  </si>
  <si>
    <t>Gastos Deducibles</t>
  </si>
  <si>
    <t>Gastos financieros</t>
  </si>
  <si>
    <t>Ingresos financieros</t>
  </si>
  <si>
    <t>Utilidad cambiaria</t>
  </si>
  <si>
    <t>UTILIDAD PARTIDAS EXTRAORDINARIAS</t>
  </si>
  <si>
    <t>UTILIDAD NETA INTEGRAL</t>
  </si>
  <si>
    <t>AJUSTES</t>
  </si>
  <si>
    <t>Anticipo clientes</t>
  </si>
  <si>
    <t xml:space="preserve">      Clientes</t>
  </si>
  <si>
    <t>Recuperaciones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</si>
</sst>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Q&quot;;\-#,##0\ &quot;Q&quot;"/>
    <numFmt numFmtId="165" formatCode="#,##0\ &quot;Q&quot;;[Red]\-#,##0\ &quot;Q&quot;"/>
    <numFmt numFmtId="166" formatCode="#,##0.00\ &quot;Q&quot;;\-#,##0.00\ &quot;Q&quot;"/>
    <numFmt numFmtId="167" formatCode="#,##0.00\ &quot;Q&quot;;[Red]\-#,##0.00\ &quot;Q&quot;"/>
    <numFmt numFmtId="168" formatCode="_-* #,##0\ &quot;Q&quot;_-;\-* #,##0\ &quot;Q&quot;_-;_-* &quot;-&quot;\ &quot;Q&quot;_-;_-@_-"/>
    <numFmt numFmtId="169" formatCode="_-* #,##0\ _Q_-;\-* #,##0\ _Q_-;_-* &quot;-&quot;\ _Q_-;_-@_-"/>
    <numFmt numFmtId="170" formatCode="_-* #,##0.00\ &quot;Q&quot;_-;\-* #,##0.00\ &quot;Q&quot;_-;_-* &quot;-&quot;??\ &quot;Q&quot;_-;_-@_-"/>
    <numFmt numFmtId="171" formatCode="_-* #,##0.00\ _Q_-;\-* #,##0.00\ _Q_-;_-* &quot;-&quot;??\ _Q_-;_-@_-"/>
    <numFmt numFmtId="172" formatCode="General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00"/>
    <numFmt numFmtId="178" formatCode="#,##0.0000"/>
    <numFmt numFmtId="179" formatCode="0.0%"/>
    <numFmt numFmtId="180" formatCode="#,##0.0"/>
    <numFmt numFmtId="181" formatCode="_(* #,##0.0_);_(* \(#,##0.0\);_(* &quot;-&quot;??_);_(@_)"/>
    <numFmt numFmtId="182" formatCode="_(* #,##0_);_(* \(#,##0\);_(* &quot;-&quot;??_);_(@_)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172" fontId="20" fillId="0" borderId="0" xfId="0" applyNumberFormat="1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4" fillId="0" borderId="0" xfId="0" applyFont="1" applyAlignment="1">
      <alignment/>
    </xf>
    <xf numFmtId="43" fontId="21" fillId="0" borderId="0" xfId="48" applyFont="1" applyAlignment="1">
      <alignment horizontal="right"/>
    </xf>
    <xf numFmtId="43" fontId="22" fillId="0" borderId="0" xfId="48" applyFont="1" applyAlignment="1">
      <alignment horizontal="right"/>
    </xf>
    <xf numFmtId="43" fontId="22" fillId="0" borderId="0" xfId="48" applyFont="1" applyFill="1" applyAlignment="1">
      <alignment horizontal="right"/>
    </xf>
    <xf numFmtId="43" fontId="22" fillId="0" borderId="0" xfId="48" applyFont="1" applyFill="1" applyBorder="1" applyAlignment="1">
      <alignment/>
    </xf>
    <xf numFmtId="43" fontId="0" fillId="0" borderId="0" xfId="48" applyFont="1" applyAlignment="1">
      <alignment/>
    </xf>
    <xf numFmtId="43" fontId="23" fillId="0" borderId="0" xfId="48" applyFont="1" applyFill="1" applyAlignment="1">
      <alignment/>
    </xf>
    <xf numFmtId="43" fontId="23" fillId="0" borderId="0" xfId="48" applyFont="1" applyFill="1" applyBorder="1" applyAlignment="1">
      <alignment/>
    </xf>
    <xf numFmtId="43" fontId="22" fillId="0" borderId="0" xfId="48" applyFont="1" applyFill="1" applyAlignment="1">
      <alignment/>
    </xf>
    <xf numFmtId="43" fontId="22" fillId="0" borderId="0" xfId="48" applyFont="1" applyFill="1" applyBorder="1" applyAlignment="1">
      <alignment/>
    </xf>
    <xf numFmtId="182" fontId="0" fillId="0" borderId="0" xfId="48" applyNumberFormat="1" applyFont="1" applyFill="1" applyAlignment="1">
      <alignment horizontal="right"/>
    </xf>
    <xf numFmtId="182" fontId="0" fillId="0" borderId="0" xfId="48" applyNumberFormat="1" applyFont="1" applyFill="1" applyBorder="1" applyAlignment="1">
      <alignment/>
    </xf>
    <xf numFmtId="182" fontId="25" fillId="0" borderId="0" xfId="48" applyNumberFormat="1" applyFont="1" applyFill="1" applyAlignment="1">
      <alignment/>
    </xf>
    <xf numFmtId="182" fontId="25" fillId="0" borderId="0" xfId="48" applyNumberFormat="1" applyFont="1" applyFill="1" applyBorder="1" applyAlignment="1">
      <alignment/>
    </xf>
    <xf numFmtId="182" fontId="0" fillId="0" borderId="0" xfId="48" applyNumberFormat="1" applyFont="1" applyFill="1" applyAlignment="1">
      <alignment/>
    </xf>
    <xf numFmtId="182" fontId="0" fillId="0" borderId="0" xfId="48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182" fontId="24" fillId="0" borderId="0" xfId="48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43" fontId="0" fillId="0" borderId="0" xfId="0" applyNumberFormat="1" applyFill="1" applyAlignment="1">
      <alignment/>
    </xf>
    <xf numFmtId="0" fontId="0" fillId="0" borderId="0" xfId="53">
      <alignment/>
      <protection/>
    </xf>
    <xf numFmtId="0" fontId="24" fillId="0" borderId="0" xfId="53" applyFont="1">
      <alignment/>
      <protection/>
    </xf>
    <xf numFmtId="0" fontId="0" fillId="0" borderId="0" xfId="53" applyFont="1">
      <alignment/>
      <protection/>
    </xf>
    <xf numFmtId="4" fontId="0" fillId="0" borderId="0" xfId="53" applyNumberFormat="1">
      <alignment/>
      <protection/>
    </xf>
    <xf numFmtId="4" fontId="24" fillId="0" borderId="0" xfId="53" applyNumberFormat="1" applyFont="1">
      <alignment/>
      <protection/>
    </xf>
    <xf numFmtId="4" fontId="0" fillId="0" borderId="10" xfId="53" applyNumberFormat="1" applyBorder="1">
      <alignment/>
      <protection/>
    </xf>
    <xf numFmtId="43" fontId="0" fillId="0" borderId="0" xfId="48" applyFont="1" applyFill="1" applyAlignment="1">
      <alignment/>
    </xf>
    <xf numFmtId="182" fontId="0" fillId="0" borderId="0" xfId="48" applyNumberFormat="1" applyFont="1" applyFill="1" applyAlignment="1">
      <alignment/>
    </xf>
    <xf numFmtId="43" fontId="24" fillId="0" borderId="0" xfId="48" applyFont="1" applyFill="1" applyAlignment="1">
      <alignment/>
    </xf>
    <xf numFmtId="0" fontId="20" fillId="24" borderId="0" xfId="0" applyFont="1" applyFill="1" applyAlignment="1">
      <alignment horizontal="left"/>
    </xf>
    <xf numFmtId="43" fontId="22" fillId="24" borderId="0" xfId="48" applyFont="1" applyFill="1" applyAlignment="1">
      <alignment horizontal="right"/>
    </xf>
    <xf numFmtId="43" fontId="0" fillId="0" borderId="0" xfId="48" applyFont="1" applyFill="1" applyAlignment="1">
      <alignment horizontal="center"/>
    </xf>
    <xf numFmtId="43" fontId="0" fillId="0" borderId="0" xfId="48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U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ESTADOS FINANCIEROS BÁSICOS"/>
      <sheetName val="partidas"/>
    </sheetNames>
    <sheetDataSet>
      <sheetData sheetId="0">
        <row r="17">
          <cell r="D17">
            <v>900000</v>
          </cell>
        </row>
        <row r="23">
          <cell r="B23">
            <v>376000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D32"/>
  <sheetViews>
    <sheetView zoomScale="200" zoomScaleNormal="200" zoomScalePageLayoutView="0" workbookViewId="0" topLeftCell="A31">
      <selection activeCell="C21" sqref="C21"/>
    </sheetView>
  </sheetViews>
  <sheetFormatPr defaultColWidth="11.421875" defaultRowHeight="12.75"/>
  <cols>
    <col min="1" max="1" width="31.8515625" style="0" customWidth="1"/>
    <col min="2" max="2" width="10.00390625" style="10" customWidth="1"/>
    <col min="3" max="3" width="29.8515625" style="0" customWidth="1"/>
    <col min="4" max="4" width="10.421875" style="10" customWidth="1"/>
  </cols>
  <sheetData>
    <row r="1" spans="1:4" ht="12.75">
      <c r="A1" s="1" t="s">
        <v>1</v>
      </c>
      <c r="B1" s="6">
        <v>91000</v>
      </c>
      <c r="C1" s="1" t="s">
        <v>9</v>
      </c>
      <c r="D1" s="7">
        <v>120000</v>
      </c>
    </row>
    <row r="2" spans="1:4" ht="12.75">
      <c r="A2" s="1" t="s">
        <v>56</v>
      </c>
      <c r="B2" s="7">
        <v>50000</v>
      </c>
      <c r="C2" s="1" t="s">
        <v>57</v>
      </c>
      <c r="D2" s="7">
        <v>185000</v>
      </c>
    </row>
    <row r="3" spans="1:4" ht="12.75">
      <c r="A3" s="1" t="s">
        <v>47</v>
      </c>
      <c r="B3" s="7">
        <v>60000</v>
      </c>
      <c r="C3" s="1" t="s">
        <v>21</v>
      </c>
      <c r="D3" s="7">
        <v>235000</v>
      </c>
    </row>
    <row r="4" spans="1:4" ht="12.75">
      <c r="A4" s="1" t="s">
        <v>48</v>
      </c>
      <c r="B4" s="7">
        <v>50000</v>
      </c>
      <c r="C4" s="1" t="s">
        <v>49</v>
      </c>
      <c r="D4" s="7">
        <v>443120</v>
      </c>
    </row>
    <row r="5" spans="1:4" ht="12.75">
      <c r="A5" s="1" t="s">
        <v>17</v>
      </c>
      <c r="B5" s="7">
        <v>25000</v>
      </c>
      <c r="C5" s="1" t="s">
        <v>65</v>
      </c>
      <c r="D5" s="7">
        <v>10000</v>
      </c>
    </row>
    <row r="6" spans="1:4" ht="12.75">
      <c r="A6" s="1" t="s">
        <v>18</v>
      </c>
      <c r="B6" s="7">
        <v>25000</v>
      </c>
      <c r="C6" s="1" t="s">
        <v>11</v>
      </c>
      <c r="D6" s="7" t="s">
        <v>58</v>
      </c>
    </row>
    <row r="7" spans="1:4" ht="12.75">
      <c r="A7" s="1" t="s">
        <v>13</v>
      </c>
      <c r="B7" s="7">
        <f>450000+79090</f>
        <v>529090</v>
      </c>
      <c r="C7" s="36" t="s">
        <v>59</v>
      </c>
      <c r="D7" s="37" t="s">
        <v>60</v>
      </c>
    </row>
    <row r="8" spans="1:4" ht="12.75">
      <c r="A8" s="1" t="s">
        <v>6</v>
      </c>
      <c r="B8" s="7">
        <v>125000</v>
      </c>
      <c r="C8" s="1" t="s">
        <v>61</v>
      </c>
      <c r="D8" s="7">
        <v>125000</v>
      </c>
    </row>
    <row r="9" spans="1:4" ht="12.75">
      <c r="A9" s="1" t="s">
        <v>20</v>
      </c>
      <c r="B9" s="7">
        <v>25000</v>
      </c>
      <c r="C9" s="1" t="s">
        <v>26</v>
      </c>
      <c r="D9" s="7">
        <v>8000</v>
      </c>
    </row>
    <row r="10" spans="1:4" ht="12.75">
      <c r="A10" s="1" t="s">
        <v>67</v>
      </c>
      <c r="B10" s="7" t="s">
        <v>63</v>
      </c>
      <c r="C10" s="1" t="s">
        <v>62</v>
      </c>
      <c r="D10" s="7">
        <v>118000</v>
      </c>
    </row>
    <row r="11" spans="1:4" ht="12.75">
      <c r="A11" s="1" t="s">
        <v>2</v>
      </c>
      <c r="B11" s="7">
        <v>450000</v>
      </c>
      <c r="C11" s="1" t="s">
        <v>3</v>
      </c>
      <c r="D11" s="7">
        <v>300000</v>
      </c>
    </row>
    <row r="12" spans="1:4" ht="12.75">
      <c r="A12" s="1" t="s">
        <v>16</v>
      </c>
      <c r="B12" s="7">
        <v>65000</v>
      </c>
      <c r="C12" s="1" t="s">
        <v>5</v>
      </c>
      <c r="D12" s="7">
        <v>650000</v>
      </c>
    </row>
    <row r="13" spans="1:4" ht="12.75">
      <c r="A13" s="1" t="s">
        <v>10</v>
      </c>
      <c r="B13" s="7">
        <v>200000</v>
      </c>
      <c r="C13" s="1" t="s">
        <v>46</v>
      </c>
      <c r="D13" s="7">
        <v>125000</v>
      </c>
    </row>
    <row r="14" spans="1:4" ht="12.75">
      <c r="A14" s="1" t="s">
        <v>19</v>
      </c>
      <c r="B14" s="7">
        <v>75000</v>
      </c>
      <c r="C14" s="1" t="s">
        <v>45</v>
      </c>
      <c r="D14" s="7">
        <v>5000</v>
      </c>
    </row>
    <row r="15" spans="1:4" ht="12.75">
      <c r="A15" s="2" t="s">
        <v>66</v>
      </c>
      <c r="B15" s="7">
        <v>200000</v>
      </c>
      <c r="C15" s="36" t="s">
        <v>8</v>
      </c>
      <c r="D15" s="37">
        <v>120000</v>
      </c>
    </row>
    <row r="16" spans="1:4" ht="12.75">
      <c r="A16" s="4" t="s">
        <v>23</v>
      </c>
      <c r="B16" s="8">
        <v>10000</v>
      </c>
      <c r="C16" s="1" t="s">
        <v>15</v>
      </c>
      <c r="D16" s="7">
        <v>386720</v>
      </c>
    </row>
    <row r="17" spans="1:4" ht="12.75">
      <c r="A17" s="4" t="s">
        <v>22</v>
      </c>
      <c r="B17" s="9">
        <v>5000</v>
      </c>
      <c r="C17" s="36" t="s">
        <v>44</v>
      </c>
      <c r="D17" s="37">
        <v>900000</v>
      </c>
    </row>
    <row r="18" spans="3:4" ht="12.75">
      <c r="C18" s="1"/>
      <c r="D18" s="7"/>
    </row>
    <row r="19" ht="12.75">
      <c r="A19" s="5" t="s">
        <v>64</v>
      </c>
    </row>
    <row r="20" spans="1:4" ht="12.75">
      <c r="A20" s="3" t="s">
        <v>55</v>
      </c>
      <c r="B20" s="11">
        <v>10000</v>
      </c>
      <c r="C20" s="3" t="s">
        <v>34</v>
      </c>
      <c r="D20" s="13">
        <v>12000</v>
      </c>
    </row>
    <row r="21" spans="1:4" ht="16.5" customHeight="1">
      <c r="A21" s="3" t="s">
        <v>54</v>
      </c>
      <c r="B21" s="11">
        <v>4200</v>
      </c>
      <c r="C21" s="3" t="s">
        <v>39</v>
      </c>
      <c r="D21" s="13">
        <v>62425</v>
      </c>
    </row>
    <row r="22" spans="1:4" ht="12.75">
      <c r="A22" s="3" t="s">
        <v>41</v>
      </c>
      <c r="B22" s="11">
        <v>78000</v>
      </c>
      <c r="C22" s="4" t="s">
        <v>29</v>
      </c>
      <c r="D22" s="12">
        <v>200</v>
      </c>
    </row>
    <row r="23" spans="1:4" ht="12.75">
      <c r="A23" s="4" t="s">
        <v>43</v>
      </c>
      <c r="B23" s="12">
        <v>376000</v>
      </c>
      <c r="C23" s="3" t="s">
        <v>27</v>
      </c>
      <c r="D23" s="13" t="s">
        <v>63</v>
      </c>
    </row>
    <row r="24" spans="1:4" ht="12.75">
      <c r="A24" s="3" t="s">
        <v>38</v>
      </c>
      <c r="B24" s="13">
        <v>38000</v>
      </c>
      <c r="C24" s="3" t="s">
        <v>33</v>
      </c>
      <c r="D24" s="14">
        <v>12440</v>
      </c>
    </row>
    <row r="25" spans="1:4" ht="12.75">
      <c r="A25" s="3" t="s">
        <v>50</v>
      </c>
      <c r="B25" s="11">
        <v>10000</v>
      </c>
      <c r="C25" s="4" t="s">
        <v>30</v>
      </c>
      <c r="D25" s="11">
        <v>5000</v>
      </c>
    </row>
    <row r="26" spans="1:4" ht="12.75">
      <c r="A26" s="3" t="s">
        <v>37</v>
      </c>
      <c r="B26" s="13">
        <v>10000</v>
      </c>
      <c r="C26" s="3" t="s">
        <v>51</v>
      </c>
      <c r="D26" s="14">
        <v>80000</v>
      </c>
    </row>
    <row r="27" spans="1:4" ht="12.75">
      <c r="A27" s="3" t="s">
        <v>53</v>
      </c>
      <c r="B27" s="11">
        <v>5000</v>
      </c>
      <c r="C27" s="3" t="s">
        <v>26</v>
      </c>
      <c r="D27" s="12">
        <v>8000</v>
      </c>
    </row>
    <row r="28" spans="1:4" ht="12.75">
      <c r="A28" s="3" t="s">
        <v>44</v>
      </c>
      <c r="B28" s="11">
        <v>900000</v>
      </c>
      <c r="C28" s="3" t="s">
        <v>35</v>
      </c>
      <c r="D28" s="13">
        <v>5000</v>
      </c>
    </row>
    <row r="29" spans="1:4" ht="12.75">
      <c r="A29" s="3" t="s">
        <v>36</v>
      </c>
      <c r="B29" s="13">
        <v>15000</v>
      </c>
      <c r="C29" s="4" t="s">
        <v>28</v>
      </c>
      <c r="D29" s="11">
        <f>SUM(D27:D28)</f>
        <v>13000</v>
      </c>
    </row>
    <row r="30" spans="1:4" ht="12.75">
      <c r="A30" s="3" t="s">
        <v>42</v>
      </c>
      <c r="B30" s="11">
        <v>18000</v>
      </c>
      <c r="C30" s="4" t="s">
        <v>31</v>
      </c>
      <c r="D30" s="11">
        <f>SUM(D29:D29)</f>
        <v>13000</v>
      </c>
    </row>
    <row r="31" spans="1:4" ht="12.75">
      <c r="A31" s="3" t="s">
        <v>52</v>
      </c>
      <c r="B31" s="13">
        <v>10575</v>
      </c>
      <c r="C31" s="4" t="s">
        <v>32</v>
      </c>
      <c r="D31" s="12">
        <v>3000</v>
      </c>
    </row>
    <row r="32" spans="1:4" ht="12.75">
      <c r="A32" s="3" t="s">
        <v>40</v>
      </c>
      <c r="B32" s="12">
        <v>125000</v>
      </c>
      <c r="C32" s="4" t="s">
        <v>24</v>
      </c>
      <c r="D32" s="13">
        <v>32909.6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="115" zoomScaleNormal="115" zoomScalePageLayoutView="0" workbookViewId="0" topLeftCell="A67">
      <selection activeCell="F10" sqref="F10"/>
    </sheetView>
  </sheetViews>
  <sheetFormatPr defaultColWidth="11.421875" defaultRowHeight="12.75"/>
  <cols>
    <col min="1" max="1" width="5.140625" style="21" customWidth="1"/>
    <col min="2" max="2" width="31.8515625" style="22" bestFit="1" customWidth="1"/>
    <col min="3" max="3" width="12.8515625" style="19" bestFit="1" customWidth="1"/>
    <col min="4" max="4" width="12.28125" style="33" bestFit="1" customWidth="1"/>
    <col min="5" max="5" width="11.421875" style="33" customWidth="1"/>
    <col min="6" max="6" width="11.8515625" style="34" bestFit="1" customWidth="1"/>
    <col min="7" max="16384" width="11.421875" style="22" customWidth="1"/>
  </cols>
  <sheetData>
    <row r="1" spans="4:5" ht="12.75">
      <c r="D1" s="38" t="s">
        <v>126</v>
      </c>
      <c r="E1" s="39"/>
    </row>
    <row r="2" spans="1:6" ht="12.75">
      <c r="A2" s="21" t="s">
        <v>0</v>
      </c>
      <c r="C2" s="23">
        <f>SUM(C3:C10)</f>
        <v>1183000</v>
      </c>
      <c r="F2" s="23">
        <f>SUM(F3:F10)</f>
        <v>1180500</v>
      </c>
    </row>
    <row r="3" spans="2:6" ht="12.75">
      <c r="B3" s="24" t="s">
        <v>1</v>
      </c>
      <c r="C3" s="15">
        <v>91000</v>
      </c>
      <c r="F3" s="34">
        <f aca="true" t="shared" si="0" ref="F3:F8">+C3</f>
        <v>91000</v>
      </c>
    </row>
    <row r="4" spans="2:6" ht="12.75">
      <c r="B4" s="24" t="s">
        <v>2</v>
      </c>
      <c r="C4" s="15">
        <v>450000</v>
      </c>
      <c r="F4" s="34">
        <f t="shared" si="0"/>
        <v>450000</v>
      </c>
    </row>
    <row r="5" spans="2:6" ht="12.75">
      <c r="B5" s="24" t="s">
        <v>46</v>
      </c>
      <c r="C5" s="15">
        <v>125000</v>
      </c>
      <c r="F5" s="34">
        <f t="shared" si="0"/>
        <v>125000</v>
      </c>
    </row>
    <row r="6" spans="2:6" ht="12.75" customHeight="1">
      <c r="B6" s="25" t="s">
        <v>66</v>
      </c>
      <c r="C6" s="15">
        <v>200000</v>
      </c>
      <c r="F6" s="34">
        <f t="shared" si="0"/>
        <v>200000</v>
      </c>
    </row>
    <row r="7" spans="2:6" ht="12.75">
      <c r="B7" s="24" t="s">
        <v>65</v>
      </c>
      <c r="C7" s="15">
        <v>10000</v>
      </c>
      <c r="F7" s="34">
        <f t="shared" si="0"/>
        <v>10000</v>
      </c>
    </row>
    <row r="8" spans="2:6" ht="12.75">
      <c r="B8" s="24" t="s">
        <v>61</v>
      </c>
      <c r="C8" s="15">
        <v>125000</v>
      </c>
      <c r="F8" s="34">
        <f t="shared" si="0"/>
        <v>125000</v>
      </c>
    </row>
    <row r="9" spans="2:6" ht="12.75">
      <c r="B9" s="24" t="s">
        <v>62</v>
      </c>
      <c r="C9" s="15">
        <v>-118000</v>
      </c>
      <c r="E9" s="33">
        <f>+PARTIDAS!C5</f>
        <v>2500</v>
      </c>
      <c r="F9" s="34">
        <f>-(118000+2500)</f>
        <v>-120500</v>
      </c>
    </row>
    <row r="10" spans="2:6" ht="12.75">
      <c r="B10" s="24" t="s">
        <v>3</v>
      </c>
      <c r="C10" s="15">
        <v>300000</v>
      </c>
      <c r="F10" s="34">
        <f>+C10</f>
        <v>300000</v>
      </c>
    </row>
    <row r="11" spans="1:6" ht="12.75">
      <c r="A11" s="21" t="s">
        <v>4</v>
      </c>
      <c r="C11" s="23">
        <f>SUM(C12:C16)</f>
        <v>930000</v>
      </c>
      <c r="D11" s="8"/>
      <c r="F11" s="23">
        <f>SUM(F12:F16)</f>
        <v>986500</v>
      </c>
    </row>
    <row r="12" spans="2:7" ht="12.75">
      <c r="B12" s="24" t="s">
        <v>6</v>
      </c>
      <c r="C12" s="15">
        <v>125000</v>
      </c>
      <c r="D12" s="33">
        <f>+PARTIDAS!B40+PARTIDAS!B15</f>
        <v>37280</v>
      </c>
      <c r="E12" s="33">
        <v>500</v>
      </c>
      <c r="F12" s="34">
        <f>+C12+D12-E12</f>
        <v>161780</v>
      </c>
      <c r="G12" s="26"/>
    </row>
    <row r="13" spans="2:6" ht="12.75">
      <c r="B13" s="24" t="s">
        <v>57</v>
      </c>
      <c r="C13" s="15">
        <v>185000</v>
      </c>
      <c r="D13" s="33">
        <f>+PARTIDAS!B41</f>
        <v>24720</v>
      </c>
      <c r="E13" s="33">
        <f>+PARTIDAS!C11</f>
        <v>5000</v>
      </c>
      <c r="F13" s="34">
        <f>+C13+D13-E13</f>
        <v>204720</v>
      </c>
    </row>
    <row r="14" spans="2:6" ht="12.75">
      <c r="B14" s="24" t="s">
        <v>20</v>
      </c>
      <c r="C14" s="15">
        <v>-25000</v>
      </c>
      <c r="F14" s="34">
        <f>+C14</f>
        <v>-25000</v>
      </c>
    </row>
    <row r="15" spans="2:6" ht="12.75">
      <c r="B15" s="24" t="s">
        <v>5</v>
      </c>
      <c r="C15" s="15">
        <v>650000</v>
      </c>
      <c r="F15" s="34">
        <f>+C15</f>
        <v>650000</v>
      </c>
    </row>
    <row r="16" spans="2:6" ht="12.75">
      <c r="B16" s="24" t="s">
        <v>45</v>
      </c>
      <c r="C16" s="15">
        <v>-5000</v>
      </c>
      <c r="F16" s="34">
        <f>+C16</f>
        <v>-5000</v>
      </c>
    </row>
    <row r="17" spans="1:6" ht="12.75">
      <c r="A17" s="21" t="s">
        <v>104</v>
      </c>
      <c r="C17" s="23">
        <f>+C11+C2</f>
        <v>2113000</v>
      </c>
      <c r="F17" s="23">
        <f>+F11+F2</f>
        <v>2167000</v>
      </c>
    </row>
    <row r="18" spans="1:6" ht="12.75">
      <c r="A18" s="21" t="s">
        <v>7</v>
      </c>
      <c r="C18" s="23">
        <f>SUM(C19:C27)</f>
        <v>269610</v>
      </c>
      <c r="F18" s="23">
        <f>SUM(F19:F27)</f>
        <v>328920</v>
      </c>
    </row>
    <row r="19" spans="2:6" ht="12.75">
      <c r="B19" s="24" t="s">
        <v>56</v>
      </c>
      <c r="C19" s="15">
        <v>-50000</v>
      </c>
      <c r="E19" s="33">
        <v>30000</v>
      </c>
      <c r="F19" s="34">
        <v>-20000</v>
      </c>
    </row>
    <row r="20" spans="2:6" ht="12.75">
      <c r="B20" s="24" t="s">
        <v>47</v>
      </c>
      <c r="C20" s="15">
        <v>-60000</v>
      </c>
      <c r="E20" s="33">
        <v>60000</v>
      </c>
      <c r="F20" s="34">
        <v>0</v>
      </c>
    </row>
    <row r="21" spans="2:6" ht="12.75">
      <c r="B21" s="24" t="s">
        <v>18</v>
      </c>
      <c r="C21" s="15">
        <v>25000</v>
      </c>
      <c r="F21" s="34">
        <f>+C21</f>
        <v>25000</v>
      </c>
    </row>
    <row r="22" spans="2:6" ht="12.75">
      <c r="B22" s="24" t="s">
        <v>10</v>
      </c>
      <c r="C22" s="15">
        <v>200000</v>
      </c>
      <c r="D22" s="33">
        <v>30000</v>
      </c>
      <c r="F22" s="34">
        <f>+C22-D22</f>
        <v>170000</v>
      </c>
    </row>
    <row r="23" spans="2:6" ht="12.75">
      <c r="B23" s="4" t="s">
        <v>23</v>
      </c>
      <c r="C23" s="15">
        <v>10000</v>
      </c>
      <c r="E23" s="33">
        <f>+PARTIDAS!C43</f>
        <v>720</v>
      </c>
      <c r="F23" s="34">
        <f>+C23+E23</f>
        <v>10720</v>
      </c>
    </row>
    <row r="24" spans="2:6" ht="12.75">
      <c r="B24" s="4" t="s">
        <v>22</v>
      </c>
      <c r="C24" s="16">
        <v>-5000</v>
      </c>
      <c r="D24" s="33">
        <f>+PARTIDAS!B42</f>
        <v>720</v>
      </c>
      <c r="F24" s="34">
        <f>-5000-720</f>
        <v>-5720</v>
      </c>
    </row>
    <row r="25" spans="2:6" ht="12.75">
      <c r="B25" s="24" t="s">
        <v>9</v>
      </c>
      <c r="C25" s="15">
        <v>120000</v>
      </c>
      <c r="F25" s="34">
        <f>+C25</f>
        <v>120000</v>
      </c>
    </row>
    <row r="26" spans="2:6" ht="12.75">
      <c r="B26" s="24" t="s">
        <v>26</v>
      </c>
      <c r="C26" s="15">
        <f>+C77</f>
        <v>8000</v>
      </c>
      <c r="F26" s="34">
        <f>+C26</f>
        <v>8000</v>
      </c>
    </row>
    <row r="27" spans="2:6" ht="12.75">
      <c r="B27" s="24" t="s">
        <v>118</v>
      </c>
      <c r="C27" s="15">
        <f>+C84</f>
        <v>21609.999999999993</v>
      </c>
      <c r="F27" s="15">
        <f>+F84</f>
        <v>20919.999999999993</v>
      </c>
    </row>
    <row r="28" spans="1:6" ht="12.75">
      <c r="A28" s="21" t="s">
        <v>12</v>
      </c>
      <c r="C28" s="23">
        <f>SUM(C29:C30)</f>
        <v>493120</v>
      </c>
      <c r="F28" s="23">
        <f>SUM(F29:F30)</f>
        <v>493120</v>
      </c>
    </row>
    <row r="29" spans="2:6" ht="12.75">
      <c r="B29" s="24" t="s">
        <v>48</v>
      </c>
      <c r="C29" s="15">
        <v>50000</v>
      </c>
      <c r="F29" s="34">
        <f>+C29</f>
        <v>50000</v>
      </c>
    </row>
    <row r="30" spans="2:6" ht="12.75">
      <c r="B30" s="24" t="s">
        <v>49</v>
      </c>
      <c r="C30" s="15">
        <v>443120</v>
      </c>
      <c r="F30" s="34">
        <f>+C30</f>
        <v>443120</v>
      </c>
    </row>
    <row r="31" spans="1:6" ht="12.75">
      <c r="A31" s="21" t="s">
        <v>14</v>
      </c>
      <c r="C31" s="23">
        <f>SUM(C32:C38)</f>
        <v>1350269.6</v>
      </c>
      <c r="F31" s="23">
        <f>SUM(F32:F38)</f>
        <v>1344959.6</v>
      </c>
    </row>
    <row r="32" spans="2:6" ht="12.75">
      <c r="B32" s="24" t="s">
        <v>17</v>
      </c>
      <c r="C32" s="15">
        <v>25000</v>
      </c>
      <c r="F32" s="34">
        <f>+C32</f>
        <v>25000</v>
      </c>
    </row>
    <row r="33" spans="2:6" ht="12.75">
      <c r="B33" s="24" t="s">
        <v>19</v>
      </c>
      <c r="C33" s="15">
        <v>75000</v>
      </c>
      <c r="F33" s="34">
        <f>+C33</f>
        <v>75000</v>
      </c>
    </row>
    <row r="34" spans="2:6" ht="12.75">
      <c r="B34" s="24" t="s">
        <v>16</v>
      </c>
      <c r="C34" s="15">
        <v>65000</v>
      </c>
      <c r="F34" s="34">
        <f>+C34</f>
        <v>65000</v>
      </c>
    </row>
    <row r="35" spans="2:6" ht="12.75">
      <c r="B35" s="24" t="s">
        <v>21</v>
      </c>
      <c r="C35" s="15">
        <v>235000</v>
      </c>
      <c r="F35" s="34">
        <f>+C35</f>
        <v>235000</v>
      </c>
    </row>
    <row r="36" spans="2:6" ht="12.75">
      <c r="B36" s="24" t="s">
        <v>15</v>
      </c>
      <c r="C36" s="15">
        <v>386720</v>
      </c>
      <c r="F36" s="34">
        <f>+C36</f>
        <v>386720</v>
      </c>
    </row>
    <row r="37" spans="2:6" ht="12.75">
      <c r="B37" s="24" t="s">
        <v>119</v>
      </c>
      <c r="C37" s="15">
        <f>+C76</f>
        <v>34459.6</v>
      </c>
      <c r="F37" s="34">
        <f>+F76</f>
        <v>34149.6</v>
      </c>
    </row>
    <row r="38" spans="2:6" ht="12.75">
      <c r="B38" s="24" t="s">
        <v>13</v>
      </c>
      <c r="C38" s="15">
        <f>450000+79090</f>
        <v>529090</v>
      </c>
      <c r="D38" s="33">
        <v>5000</v>
      </c>
      <c r="F38" s="34">
        <f>+C38-D38</f>
        <v>524090</v>
      </c>
    </row>
    <row r="39" spans="1:6" ht="12.75">
      <c r="A39" s="21" t="s">
        <v>105</v>
      </c>
      <c r="C39" s="23">
        <f>+C31+C28</f>
        <v>1843389.6</v>
      </c>
      <c r="F39" s="23">
        <f>+F31+F28</f>
        <v>1838079.6</v>
      </c>
    </row>
    <row r="40" spans="1:6" ht="12.75">
      <c r="A40" s="21" t="s">
        <v>106</v>
      </c>
      <c r="C40" s="23">
        <f>+C39+C18</f>
        <v>2112999.6</v>
      </c>
      <c r="F40" s="23">
        <f>+F39+F18</f>
        <v>2166999.6</v>
      </c>
    </row>
    <row r="41" spans="3:6" ht="12.75">
      <c r="C41" s="23">
        <f>+C40-C17</f>
        <v>-0.39999999990686774</v>
      </c>
      <c r="F41" s="23">
        <f>+F40-F17</f>
        <v>-0.39999999990686774</v>
      </c>
    </row>
    <row r="46" spans="1:6" ht="12.75">
      <c r="A46" s="21" t="s">
        <v>107</v>
      </c>
      <c r="C46" s="19">
        <f>+'[1]DATOS'!$D$17</f>
        <v>900000</v>
      </c>
      <c r="F46" s="34">
        <f>+C46</f>
        <v>900000</v>
      </c>
    </row>
    <row r="47" spans="1:6" ht="12.75">
      <c r="A47" s="21" t="s">
        <v>108</v>
      </c>
      <c r="C47" s="19">
        <f>+'[1]DATOS'!$B$23</f>
        <v>376000</v>
      </c>
      <c r="F47" s="34">
        <f>+C47</f>
        <v>376000</v>
      </c>
    </row>
    <row r="48" spans="1:6" ht="12.75">
      <c r="A48" s="21" t="s">
        <v>109</v>
      </c>
      <c r="C48" s="19">
        <f>+C46-C47</f>
        <v>524000</v>
      </c>
      <c r="F48" s="19">
        <f>+F46-F47</f>
        <v>524000</v>
      </c>
    </row>
    <row r="49" spans="1:6" ht="12.75">
      <c r="A49" s="21" t="s">
        <v>110</v>
      </c>
      <c r="C49" s="19">
        <f>+C50+C56</f>
        <v>410840</v>
      </c>
      <c r="F49" s="19">
        <f>+F50+F56</f>
        <v>413840</v>
      </c>
    </row>
    <row r="50" spans="1:6" ht="12.75">
      <c r="A50" s="21" t="s">
        <v>111</v>
      </c>
      <c r="C50" s="19">
        <f>SUM(C51:C55)</f>
        <v>236000</v>
      </c>
      <c r="F50" s="19">
        <f>SUM(F51:F55)</f>
        <v>236000</v>
      </c>
    </row>
    <row r="51" spans="2:6" ht="12.75">
      <c r="B51" s="3" t="s">
        <v>55</v>
      </c>
      <c r="C51" s="17">
        <v>10000</v>
      </c>
      <c r="F51" s="34">
        <f>+C51</f>
        <v>10000</v>
      </c>
    </row>
    <row r="52" spans="2:6" ht="12.75">
      <c r="B52" s="3" t="s">
        <v>41</v>
      </c>
      <c r="C52" s="17">
        <v>78000</v>
      </c>
      <c r="F52" s="34">
        <f>+C52</f>
        <v>78000</v>
      </c>
    </row>
    <row r="53" spans="2:6" ht="12.75">
      <c r="B53" s="3" t="s">
        <v>42</v>
      </c>
      <c r="C53" s="17">
        <v>18000</v>
      </c>
      <c r="F53" s="34">
        <f>+C53</f>
        <v>18000</v>
      </c>
    </row>
    <row r="54" spans="2:6" ht="12.75">
      <c r="B54" s="3" t="s">
        <v>53</v>
      </c>
      <c r="C54" s="17">
        <v>5000</v>
      </c>
      <c r="F54" s="34">
        <f>+C54</f>
        <v>5000</v>
      </c>
    </row>
    <row r="55" spans="2:6" ht="12.75">
      <c r="B55" s="3" t="s">
        <v>40</v>
      </c>
      <c r="C55" s="18">
        <v>125000</v>
      </c>
      <c r="F55" s="34">
        <f>+C55</f>
        <v>125000</v>
      </c>
    </row>
    <row r="56" spans="1:6" s="21" customFormat="1" ht="12.75">
      <c r="A56" s="21" t="s">
        <v>112</v>
      </c>
      <c r="C56" s="23">
        <f>SUM(C57:C67)</f>
        <v>174840</v>
      </c>
      <c r="D56" s="35"/>
      <c r="E56" s="35"/>
      <c r="F56" s="23">
        <f>SUM(F57:F67)</f>
        <v>177840</v>
      </c>
    </row>
    <row r="57" spans="2:6" ht="12.75">
      <c r="B57" s="3" t="s">
        <v>54</v>
      </c>
      <c r="C57" s="17">
        <v>4200</v>
      </c>
      <c r="F57" s="34">
        <f>+C57</f>
        <v>4200</v>
      </c>
    </row>
    <row r="58" spans="2:6" ht="12.75">
      <c r="B58" s="3" t="s">
        <v>38</v>
      </c>
      <c r="C58" s="19">
        <v>38000</v>
      </c>
      <c r="F58" s="34">
        <f>+C58</f>
        <v>38000</v>
      </c>
    </row>
    <row r="59" spans="2:6" ht="12.75">
      <c r="B59" s="3" t="s">
        <v>50</v>
      </c>
      <c r="C59" s="17">
        <v>10000</v>
      </c>
      <c r="D59" s="33">
        <f>+PARTIDAS!B4</f>
        <v>2500</v>
      </c>
      <c r="F59" s="34">
        <f>+C59+D59</f>
        <v>12500</v>
      </c>
    </row>
    <row r="60" spans="2:6" ht="12.75">
      <c r="B60" s="3" t="s">
        <v>37</v>
      </c>
      <c r="C60" s="19">
        <v>5000</v>
      </c>
      <c r="F60" s="34">
        <f aca="true" t="shared" si="1" ref="F60:F67">+C60</f>
        <v>5000</v>
      </c>
    </row>
    <row r="61" spans="2:6" ht="12.75">
      <c r="B61" s="3" t="s">
        <v>36</v>
      </c>
      <c r="C61" s="19">
        <v>15000</v>
      </c>
      <c r="F61" s="34">
        <f t="shared" si="1"/>
        <v>15000</v>
      </c>
    </row>
    <row r="62" spans="2:6" ht="12.75">
      <c r="B62" s="3" t="s">
        <v>52</v>
      </c>
      <c r="C62" s="19">
        <v>10575</v>
      </c>
      <c r="F62" s="34">
        <f t="shared" si="1"/>
        <v>10575</v>
      </c>
    </row>
    <row r="63" spans="2:6" ht="12.75">
      <c r="B63" s="3" t="s">
        <v>34</v>
      </c>
      <c r="C63" s="19">
        <v>12000</v>
      </c>
      <c r="F63" s="34">
        <f t="shared" si="1"/>
        <v>12000</v>
      </c>
    </row>
    <row r="64" spans="2:6" ht="12.75">
      <c r="B64" s="3" t="s">
        <v>39</v>
      </c>
      <c r="C64" s="19">
        <v>62425</v>
      </c>
      <c r="F64" s="34">
        <f t="shared" si="1"/>
        <v>62425</v>
      </c>
    </row>
    <row r="65" spans="2:6" ht="12.75">
      <c r="B65" s="4" t="s">
        <v>120</v>
      </c>
      <c r="C65" s="18">
        <v>200</v>
      </c>
      <c r="D65" s="33">
        <f>+PARTIDAS!B29</f>
        <v>500</v>
      </c>
      <c r="F65" s="34">
        <f>+D65+C65</f>
        <v>700</v>
      </c>
    </row>
    <row r="66" spans="2:6" ht="12.75">
      <c r="B66" s="3" t="s">
        <v>33</v>
      </c>
      <c r="C66" s="20">
        <v>12440</v>
      </c>
      <c r="F66" s="34">
        <f t="shared" si="1"/>
        <v>12440</v>
      </c>
    </row>
    <row r="67" spans="2:6" ht="12.75">
      <c r="B67" s="3" t="s">
        <v>35</v>
      </c>
      <c r="C67" s="19">
        <v>5000</v>
      </c>
      <c r="F67" s="34">
        <f t="shared" si="1"/>
        <v>5000</v>
      </c>
    </row>
    <row r="68" spans="1:6" ht="12.75">
      <c r="A68" s="21" t="s">
        <v>114</v>
      </c>
      <c r="C68" s="19">
        <f>+C48-C49</f>
        <v>113160</v>
      </c>
      <c r="F68" s="19">
        <f>+F48-F49</f>
        <v>110160</v>
      </c>
    </row>
    <row r="69" spans="1:6" ht="12.75">
      <c r="A69" s="21" t="s">
        <v>113</v>
      </c>
      <c r="C69" s="19">
        <f>+C73+C74-C71-C72+C70</f>
        <v>-2000</v>
      </c>
      <c r="F69" s="19">
        <f>+F73+F74-F71-F72+F70</f>
        <v>0</v>
      </c>
    </row>
    <row r="70" spans="2:6" ht="12.75">
      <c r="B70" s="4" t="s">
        <v>129</v>
      </c>
      <c r="C70" s="17"/>
      <c r="E70" s="33">
        <v>2000</v>
      </c>
      <c r="F70" s="34">
        <f>+E70</f>
        <v>2000</v>
      </c>
    </row>
    <row r="71" spans="2:6" ht="12.75">
      <c r="B71" s="4" t="s">
        <v>30</v>
      </c>
      <c r="C71" s="17">
        <v>5000</v>
      </c>
      <c r="F71" s="34">
        <f>+C71</f>
        <v>5000</v>
      </c>
    </row>
    <row r="72" spans="2:6" ht="12.75">
      <c r="B72" s="4" t="s">
        <v>121</v>
      </c>
      <c r="C72" s="17">
        <v>13000</v>
      </c>
      <c r="F72" s="34">
        <f>+C72</f>
        <v>13000</v>
      </c>
    </row>
    <row r="73" spans="2:8" ht="12.75">
      <c r="B73" s="4" t="s">
        <v>122</v>
      </c>
      <c r="C73" s="17">
        <v>13000</v>
      </c>
      <c r="F73" s="34">
        <f>+C73</f>
        <v>13000</v>
      </c>
      <c r="H73" s="26"/>
    </row>
    <row r="74" spans="2:6" ht="12.75">
      <c r="B74" s="4" t="s">
        <v>123</v>
      </c>
      <c r="C74" s="17">
        <v>3000</v>
      </c>
      <c r="F74" s="34">
        <f>+C74</f>
        <v>3000</v>
      </c>
    </row>
    <row r="75" spans="1:6" ht="12.75">
      <c r="A75" s="21" t="s">
        <v>115</v>
      </c>
      <c r="C75" s="19">
        <f>+C68+C69</f>
        <v>111160</v>
      </c>
      <c r="F75" s="19">
        <f>+F68+F69</f>
        <v>110160</v>
      </c>
    </row>
    <row r="76" spans="1:6" ht="12.75">
      <c r="A76" s="21" t="s">
        <v>116</v>
      </c>
      <c r="C76" s="19">
        <f>+C75*0.31</f>
        <v>34459.6</v>
      </c>
      <c r="F76" s="34">
        <f>+F75*0.31</f>
        <v>34149.6</v>
      </c>
    </row>
    <row r="77" spans="1:6" ht="12.75">
      <c r="A77" s="21" t="s">
        <v>117</v>
      </c>
      <c r="C77" s="17">
        <v>8000</v>
      </c>
      <c r="F77" s="34">
        <f>+C77</f>
        <v>8000</v>
      </c>
    </row>
    <row r="78" spans="1:6" ht="12.75">
      <c r="A78" s="21" t="s">
        <v>25</v>
      </c>
      <c r="C78" s="19">
        <f>+C75-C76-C77</f>
        <v>68700.4</v>
      </c>
      <c r="F78" s="19">
        <f>+F75-F76-F77</f>
        <v>68010.4</v>
      </c>
    </row>
    <row r="81" spans="1:6" ht="12.75">
      <c r="A81" s="21" t="s">
        <v>124</v>
      </c>
      <c r="C81" s="19">
        <f>+C83-C82</f>
        <v>-47090.4</v>
      </c>
      <c r="F81" s="19">
        <f>+F83-F82</f>
        <v>-47090.4</v>
      </c>
    </row>
    <row r="82" spans="2:6" ht="12.75">
      <c r="B82" s="3" t="s">
        <v>51</v>
      </c>
      <c r="C82" s="20">
        <v>80000</v>
      </c>
      <c r="F82" s="20">
        <v>80000</v>
      </c>
    </row>
    <row r="83" spans="2:6" ht="12.75">
      <c r="B83" s="4" t="s">
        <v>24</v>
      </c>
      <c r="C83" s="19">
        <v>32909.6</v>
      </c>
      <c r="F83" s="19">
        <v>32909.6</v>
      </c>
    </row>
    <row r="84" spans="1:6" ht="12.75">
      <c r="A84" s="21" t="s">
        <v>125</v>
      </c>
      <c r="C84" s="19">
        <f>+C78+C81</f>
        <v>21609.999999999993</v>
      </c>
      <c r="F84" s="19">
        <f>+F78+F81</f>
        <v>20919.999999999993</v>
      </c>
    </row>
    <row r="85" spans="4:5" ht="12.75">
      <c r="D85" s="33">
        <f>SUM(D2:D84)</f>
        <v>100720</v>
      </c>
      <c r="E85" s="33">
        <f>SUM(E2:E84)</f>
        <v>100720</v>
      </c>
    </row>
  </sheetData>
  <sheetProtection/>
  <mergeCells count="1">
    <mergeCell ref="D1:E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56"/>
  <sheetViews>
    <sheetView tabSelected="1" zoomScale="210" zoomScaleNormal="210" zoomScalePageLayoutView="0" workbookViewId="0" topLeftCell="A1">
      <selection activeCell="A9" sqref="A9"/>
    </sheetView>
  </sheetViews>
  <sheetFormatPr defaultColWidth="11.421875" defaultRowHeight="12.75"/>
  <cols>
    <col min="1" max="1" width="24.28125" style="27" customWidth="1"/>
    <col min="2" max="2" width="11.421875" style="27" customWidth="1"/>
    <col min="3" max="3" width="9.57421875" style="27" bestFit="1" customWidth="1"/>
    <col min="4" max="4" width="11.8515625" style="27" bestFit="1" customWidth="1"/>
    <col min="5" max="16384" width="11.421875" style="27" customWidth="1"/>
  </cols>
  <sheetData>
    <row r="1" ht="12.75">
      <c r="A1" s="27" t="s">
        <v>68</v>
      </c>
    </row>
    <row r="3" ht="12.75">
      <c r="A3" s="28" t="s">
        <v>69</v>
      </c>
    </row>
    <row r="4" spans="1:3" ht="12.75">
      <c r="A4" s="29" t="s">
        <v>73</v>
      </c>
      <c r="B4" s="30">
        <v>2500</v>
      </c>
      <c r="C4" s="30"/>
    </row>
    <row r="5" spans="1:3" ht="12.75">
      <c r="A5" s="29" t="s">
        <v>70</v>
      </c>
      <c r="B5" s="30"/>
      <c r="C5" s="30">
        <v>2500</v>
      </c>
    </row>
    <row r="6" ht="12.75">
      <c r="A6" s="29" t="s">
        <v>71</v>
      </c>
    </row>
    <row r="7" ht="12.75">
      <c r="A7" s="29" t="s">
        <v>72</v>
      </c>
    </row>
    <row r="9" ht="12.75">
      <c r="A9" s="28" t="s">
        <v>74</v>
      </c>
    </row>
    <row r="10" spans="1:3" ht="12.75">
      <c r="A10" s="29" t="s">
        <v>127</v>
      </c>
      <c r="B10" s="30">
        <v>5000</v>
      </c>
      <c r="C10" s="30"/>
    </row>
    <row r="11" spans="1:3" ht="12.75">
      <c r="A11" s="29" t="s">
        <v>128</v>
      </c>
      <c r="B11" s="30"/>
      <c r="C11" s="30">
        <v>5000</v>
      </c>
    </row>
    <row r="12" ht="12.75">
      <c r="A12" s="29" t="s">
        <v>75</v>
      </c>
    </row>
    <row r="13" ht="409.5">
      <c r="A13" s="29"/>
    </row>
    <row r="14" ht="12.75">
      <c r="A14" s="28" t="s">
        <v>76</v>
      </c>
    </row>
    <row r="15" spans="1:3" ht="12.75">
      <c r="A15" s="29" t="s">
        <v>6</v>
      </c>
      <c r="B15" s="30">
        <v>2000</v>
      </c>
      <c r="C15" s="30"/>
    </row>
    <row r="16" spans="1:3" ht="12.75">
      <c r="A16" s="29" t="s">
        <v>77</v>
      </c>
      <c r="B16" s="30"/>
      <c r="C16" s="30">
        <v>2000</v>
      </c>
    </row>
    <row r="17" ht="12.75">
      <c r="A17" s="29" t="s">
        <v>78</v>
      </c>
    </row>
    <row r="18" ht="12.75">
      <c r="A18" s="29" t="s">
        <v>79</v>
      </c>
    </row>
    <row r="20" ht="12.75">
      <c r="A20" s="28" t="s">
        <v>80</v>
      </c>
    </row>
    <row r="21" ht="12.75">
      <c r="A21" s="28"/>
    </row>
    <row r="22" ht="409.5">
      <c r="A22" s="28" t="s">
        <v>81</v>
      </c>
    </row>
    <row r="24" ht="12.75">
      <c r="A24" s="28" t="s">
        <v>82</v>
      </c>
    </row>
    <row r="26" ht="409.5">
      <c r="A26" s="28" t="s">
        <v>81</v>
      </c>
    </row>
    <row r="28" ht="409.5">
      <c r="A28" s="28" t="s">
        <v>83</v>
      </c>
    </row>
    <row r="29" spans="1:4" ht="12.75">
      <c r="A29" s="29" t="s">
        <v>84</v>
      </c>
      <c r="B29" s="30">
        <v>500</v>
      </c>
      <c r="C29" s="30"/>
      <c r="D29" s="30"/>
    </row>
    <row r="30" spans="1:4" ht="12.75">
      <c r="A30" s="29" t="s">
        <v>85</v>
      </c>
      <c r="B30" s="30"/>
      <c r="C30" s="30">
        <v>500</v>
      </c>
      <c r="D30" s="30"/>
    </row>
    <row r="31" ht="12.75">
      <c r="A31" s="29" t="s">
        <v>86</v>
      </c>
    </row>
    <row r="32" ht="12.75">
      <c r="A32" s="29"/>
    </row>
    <row r="33" ht="12.75">
      <c r="A33" s="28" t="s">
        <v>87</v>
      </c>
    </row>
    <row r="34" spans="1:3" ht="12.75">
      <c r="A34" s="29" t="s">
        <v>88</v>
      </c>
      <c r="B34" s="30">
        <v>30000</v>
      </c>
      <c r="C34" s="30"/>
    </row>
    <row r="35" spans="1:3" ht="12.75">
      <c r="A35" s="29" t="s">
        <v>89</v>
      </c>
      <c r="B35" s="30"/>
      <c r="C35" s="30">
        <v>30000</v>
      </c>
    </row>
    <row r="36" ht="12.75">
      <c r="A36" s="29" t="s">
        <v>90</v>
      </c>
    </row>
    <row r="37" ht="12.75">
      <c r="A37" s="29" t="s">
        <v>91</v>
      </c>
    </row>
    <row r="39" ht="12.75">
      <c r="A39" s="28" t="s">
        <v>92</v>
      </c>
    </row>
    <row r="40" spans="1:3" ht="12.75">
      <c r="A40" s="29" t="s">
        <v>6</v>
      </c>
      <c r="B40" s="30">
        <v>35280</v>
      </c>
      <c r="C40" s="30"/>
    </row>
    <row r="41" spans="1:3" ht="409.5">
      <c r="A41" s="29" t="s">
        <v>93</v>
      </c>
      <c r="B41" s="30">
        <v>24720</v>
      </c>
      <c r="C41" s="30"/>
    </row>
    <row r="42" spans="1:3" ht="12.75">
      <c r="A42" s="29" t="s">
        <v>94</v>
      </c>
      <c r="B42" s="30">
        <v>720</v>
      </c>
      <c r="C42" s="30"/>
    </row>
    <row r="43" spans="1:3" ht="12.75">
      <c r="A43" s="29" t="s">
        <v>95</v>
      </c>
      <c r="B43" s="30"/>
      <c r="C43" s="30">
        <v>720</v>
      </c>
    </row>
    <row r="44" spans="1:3" ht="13.5" thickBot="1">
      <c r="A44" s="29" t="s">
        <v>96</v>
      </c>
      <c r="B44" s="32"/>
      <c r="C44" s="32">
        <v>60000</v>
      </c>
    </row>
    <row r="45" spans="1:3" ht="12.75">
      <c r="A45" s="28" t="s">
        <v>97</v>
      </c>
      <c r="B45" s="31">
        <f>SUM(B40:B44)</f>
        <v>60720</v>
      </c>
      <c r="C45" s="31">
        <f>SUM(C43:C44)</f>
        <v>60720</v>
      </c>
    </row>
    <row r="46" spans="1:7" ht="12.75">
      <c r="A46" s="29" t="s">
        <v>98</v>
      </c>
      <c r="E46" s="30"/>
      <c r="G46" s="30"/>
    </row>
    <row r="47" ht="12.75">
      <c r="A47" s="29" t="s">
        <v>99</v>
      </c>
    </row>
    <row r="48" ht="12.75">
      <c r="A48" s="29" t="s">
        <v>100</v>
      </c>
    </row>
    <row r="50" ht="12.75">
      <c r="A50" s="28" t="s">
        <v>101</v>
      </c>
    </row>
    <row r="52" ht="409.5">
      <c r="A52" s="28" t="s">
        <v>81</v>
      </c>
    </row>
    <row r="54" ht="409.5">
      <c r="A54" s="28" t="s">
        <v>102</v>
      </c>
    </row>
    <row r="56" ht="409.5">
      <c r="A56" s="29" t="s">
        <v>103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DELFIDO MORALES</cp:lastModifiedBy>
  <cp:lastPrinted>2012-08-28T19:43:42Z</cp:lastPrinted>
  <dcterms:created xsi:type="dcterms:W3CDTF">2012-08-16T04:02:03Z</dcterms:created>
  <dcterms:modified xsi:type="dcterms:W3CDTF">2014-07-21T02:47:34Z</dcterms:modified>
  <cp:category/>
  <cp:version/>
  <cp:contentType/>
  <cp:contentStatus/>
</cp:coreProperties>
</file>